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ndikappforbunden-my.sharepoint.com/personal/nicklas_martensson_funktionsratt_se/Documents/Skrivbordet/"/>
    </mc:Choice>
  </mc:AlternateContent>
  <xr:revisionPtr revIDLastSave="28" documentId="8_{A56521FC-11E9-4559-878E-C48AAE105152}" xr6:coauthVersionLast="47" xr6:coauthVersionMax="47" xr10:uidLastSave="{7065CD22-0B45-45C7-8136-20BA97D16CF7}"/>
  <bookViews>
    <workbookView xWindow="-110" yWindow="-110" windowWidth="19420" windowHeight="11500" xr2:uid="{2CF776DE-CC7E-4E9F-87A0-D7400105EEE7}"/>
  </bookViews>
  <sheets>
    <sheet name="Resultatrapport_20240101-20241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D25" i="1"/>
  <c r="D27" i="1"/>
  <c r="D84" i="1"/>
  <c r="D114" i="1"/>
  <c r="C87" i="1" s="1"/>
  <c r="D134" i="1"/>
  <c r="D136" i="1"/>
  <c r="D142" i="1"/>
  <c r="C70" i="1"/>
  <c r="C50" i="1" l="1"/>
  <c r="C114" i="1"/>
  <c r="C38" i="1" l="1"/>
  <c r="C134" i="1"/>
  <c r="C123" i="1"/>
  <c r="C119" i="1"/>
  <c r="C84" i="1"/>
  <c r="C25" i="1"/>
  <c r="C17" i="1"/>
  <c r="C136" i="1" l="1"/>
  <c r="C27" i="1"/>
  <c r="C14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tc={9070CAAD-AFA3-4D86-AD36-887180461763}</author>
    <author>tc={644C493F-FB86-40CE-BDBE-B3008F969896}</author>
    <author>tc={B10E4332-DFD6-434B-B4E7-DD5B6A606B33}</author>
    <author>tc={B7BA5E25-D854-434D-A9D0-4BD85BF13A60}</author>
    <author>tc={6FDC3920-EE7B-4695-A38E-5190165C8E19}</author>
  </authors>
  <commentList>
    <comment ref="C12" authorId="0" shapeId="0" xr:uid="{9070CAAD-AFA3-4D86-AD36-887180461763}">
      <text>
        <t>[Trådad kommentar]
I din version av Excel kan du läsa den här trådade kommentaren, men eventuella ändringar i den tas bort om filen öppnas i en senare version av Excel. Läs mer: https://go.microsoft.com/fwlink/?linkid=870924
Kommentar:
    8% ökning totalt</t>
      </text>
    </comment>
    <comment ref="D31" authorId="1" shapeId="0" xr:uid="{644C493F-FB86-40CE-BDBE-B3008F969896}">
      <text>
        <t>[Trådad kommentar]
I din version av Excel kan du läsa den här trådade kommentaren, men eventuella ändringar i den tas bort om filen öppnas i en senare version av Excel. Läs mer: https://go.microsoft.com/fwlink/?linkid=870924
Kommentar:
    Hörservice Pontus Egerö AB</t>
      </text>
    </comment>
    <comment ref="D41" authorId="2" shapeId="0" xr:uid="{B10E4332-DFD6-434B-B4E7-DD5B6A606B33}">
      <text>
        <t>[Trådad kommentar]
I din version av Excel kan du läsa den här trådade kommentaren, men eventuella ändringar i den tas bort om filen öppnas i en senare version av Excel. Läs mer: https://go.microsoft.com/fwlink/?linkid=870924
Kommentar:
    Jens lagt på 195 000 för december</t>
      </text>
    </comment>
    <comment ref="C70" authorId="3" shapeId="0" xr:uid="{B7BA5E25-D854-434D-A9D0-4BD85BF13A60}">
      <text>
        <t>[Trådad kommentar]
I din version av Excel kan du läsa den här trådade kommentaren, men eventuella ändringar i den tas bort om filen öppnas i en senare version av Excel. Läs mer: https://go.microsoft.com/fwlink/?linkid=870924
Kommentar:
    Nytt sätt att redovisa. Kostnaden visas här och intäkten högre upp.</t>
      </text>
    </comment>
    <comment ref="E75" authorId="4" shapeId="0" xr:uid="{6FDC3920-EE7B-4695-A38E-5190165C8E19}">
      <text>
        <t>[Trådad kommentar]
I din version av Excel kan du läsa den här trådade kommentaren, men eventuella ändringar i den tas bort om filen öppnas i en senare version av Excel. Läs mer: https://go.microsoft.com/fwlink/?linkid=870924
Kommentar:
    Amphi 1Mkr 2023</t>
      </text>
    </comment>
  </commentList>
</comments>
</file>

<file path=xl/sharedStrings.xml><?xml version="1.0" encoding="utf-8"?>
<sst xmlns="http://schemas.openxmlformats.org/spreadsheetml/2006/main" count="134" uniqueCount="131">
  <si>
    <t>Kostnadsställe 101,201,205,206,901</t>
  </si>
  <si>
    <t>RÖRELSENS INTÄKTER</t>
  </si>
  <si>
    <t>Nettoomsättning</t>
  </si>
  <si>
    <t xml:space="preserve">Återbetalning av projektmedel </t>
  </si>
  <si>
    <t>Anslag organisationer</t>
  </si>
  <si>
    <t>Övriga uppdragsintäkter</t>
  </si>
  <si>
    <t>Bidrag SKA-rådet</t>
  </si>
  <si>
    <t>EDF</t>
  </si>
  <si>
    <t>Övriga projektintäkter</t>
  </si>
  <si>
    <t>Porto</t>
  </si>
  <si>
    <t>Diverse material</t>
  </si>
  <si>
    <t>Öresutjämning</t>
  </si>
  <si>
    <t>Summa nettoomsättning</t>
  </si>
  <si>
    <t>Övriga rörelseintäkter</t>
  </si>
  <si>
    <t>Adm.avg Fremia, Folksam</t>
  </si>
  <si>
    <t>Kursvinst</t>
  </si>
  <si>
    <t>Övriga intäkter</t>
  </si>
  <si>
    <t>Ersättn fr arbetsförmedlingen</t>
  </si>
  <si>
    <t>Summa övriga rörelseintäkter</t>
  </si>
  <si>
    <t>SUMMA RÖRELSENS INTÄKTER</t>
  </si>
  <si>
    <t>RÖRELSENS KOSTNADER</t>
  </si>
  <si>
    <t>Råvaror och förnödenheter</t>
  </si>
  <si>
    <t>Kurs-o konferensmaterial</t>
  </si>
  <si>
    <t>Kongress</t>
  </si>
  <si>
    <t>Almedalen</t>
  </si>
  <si>
    <t>Valarbete</t>
  </si>
  <si>
    <t>Respekt för Rättigheter</t>
  </si>
  <si>
    <t>Företrädarutbildning</t>
  </si>
  <si>
    <t>Summa råvaror och förnödenheter</t>
  </si>
  <si>
    <t>Övriga externa kostnader</t>
  </si>
  <si>
    <t>Lokalhyra</t>
  </si>
  <si>
    <t>Elektricitet</t>
  </si>
  <si>
    <t>Städkostnader</t>
  </si>
  <si>
    <t>Brand- o inbrottsskydd</t>
  </si>
  <si>
    <t>Övriga lokalkostnader</t>
  </si>
  <si>
    <t>Reparation och underhåll</t>
  </si>
  <si>
    <t>Hyra/leasing inventarier</t>
  </si>
  <si>
    <t>Leasing datorer</t>
  </si>
  <si>
    <t>Förbrukningsinventarier</t>
  </si>
  <si>
    <t>Programvaror inkl. service</t>
  </si>
  <si>
    <t>Förbrukningsmaterial</t>
  </si>
  <si>
    <t>Underhåll av kopiatorer</t>
  </si>
  <si>
    <t>Datasupport</t>
  </si>
  <si>
    <t>Drift av webbplats</t>
  </si>
  <si>
    <t>Telefoni support</t>
  </si>
  <si>
    <t>Resekostnader</t>
  </si>
  <si>
    <t>Annonsering, marknadsföring</t>
  </si>
  <si>
    <t>Informationsamterial</t>
  </si>
  <si>
    <t>Information/distribution</t>
  </si>
  <si>
    <t>Webbkommunikation</t>
  </si>
  <si>
    <t>Representation</t>
  </si>
  <si>
    <t>Nätverksmöten</t>
  </si>
  <si>
    <t>Möten o sammanträden</t>
  </si>
  <si>
    <t>Kontorsmaterial,</t>
  </si>
  <si>
    <t>Telefon &amp; Internet</t>
  </si>
  <si>
    <t>Frakter o transporter</t>
  </si>
  <si>
    <t>Service frankeringsmaskiner</t>
  </si>
  <si>
    <t>Befarade förluster på kundfordringar</t>
  </si>
  <si>
    <t>Revisionsarvoden</t>
  </si>
  <si>
    <t>Administration</t>
  </si>
  <si>
    <t>Redovisningstjänster</t>
  </si>
  <si>
    <t>Konsultarvoden</t>
  </si>
  <si>
    <t>Bankkostnader</t>
  </si>
  <si>
    <t>Tidningar och facklitteratur</t>
  </si>
  <si>
    <t>Standardisering</t>
  </si>
  <si>
    <t>Medlemsavgifter</t>
  </si>
  <si>
    <t>Div övriga kostnader</t>
  </si>
  <si>
    <t>Övriga externa kostnader, ej avdragsgilla</t>
  </si>
  <si>
    <t>Lämnade bidrag o gåvor</t>
  </si>
  <si>
    <t>Summa övriga externa kostnader</t>
  </si>
  <si>
    <t>Personalkostnader</t>
  </si>
  <si>
    <t>Löner anställda</t>
  </si>
  <si>
    <t>Logi anställda</t>
  </si>
  <si>
    <t>Arvoden, skattepliktiga</t>
  </si>
  <si>
    <t>Sjuklöner till tjänstemän</t>
  </si>
  <si>
    <t>Semesterlöner till tjänstemän</t>
  </si>
  <si>
    <t>Förändring av semesterlöneskuld</t>
  </si>
  <si>
    <t>Korrigering lön Inläsningsbidrag</t>
  </si>
  <si>
    <t>Skattefria traktamenten, Sverige</t>
  </si>
  <si>
    <t xml:space="preserve">Skattepliktiga traktamente, Sverige </t>
  </si>
  <si>
    <t>Skattefria traktamenten, utlandet</t>
  </si>
  <si>
    <t>Skattepliktiga traktamenten, utlandet</t>
  </si>
  <si>
    <t>Resekostnader anställda</t>
  </si>
  <si>
    <t>Skattepliktiga bilersättningar</t>
  </si>
  <si>
    <t>Kostn. för subv.måltid</t>
  </si>
  <si>
    <t>Förmånsvärden</t>
  </si>
  <si>
    <t>Motkontering av förmån</t>
  </si>
  <si>
    <t>Arbetsgivaravgifter</t>
  </si>
  <si>
    <t>Arbetsgivaravgifter för semester- och löneskuld</t>
  </si>
  <si>
    <t>KP-avgift</t>
  </si>
  <si>
    <t>Löneskatt på pensionskostnad</t>
  </si>
  <si>
    <t>TGL, TRR och tryggh.försäkring</t>
  </si>
  <si>
    <t>Personalvård</t>
  </si>
  <si>
    <t>Rehabilitering, arbetsmiljö</t>
  </si>
  <si>
    <t>Personalutbildning</t>
  </si>
  <si>
    <t>Kompetensutveckling</t>
  </si>
  <si>
    <t>Övriga personalkostnader</t>
  </si>
  <si>
    <t>Summa personalkostnader</t>
  </si>
  <si>
    <t>Avskrivningar</t>
  </si>
  <si>
    <t>Avskrivn kont.inv. mask 5 år</t>
  </si>
  <si>
    <t>Avskrivning kontorsmaskiner</t>
  </si>
  <si>
    <t>Summa avskrivningar</t>
  </si>
  <si>
    <t>Övriga rörelsekostnader</t>
  </si>
  <si>
    <t>Kursförlust</t>
  </si>
  <si>
    <t>Summa övriga rörelsekostnader</t>
  </si>
  <si>
    <t>Ränteintäkter</t>
  </si>
  <si>
    <t>Räntekostnader</t>
  </si>
  <si>
    <t>Räntekostnader ej avdragsg.</t>
  </si>
  <si>
    <t>Räntekostnader lev.skuld</t>
  </si>
  <si>
    <t>Förvaltningskostn. fonder</t>
  </si>
  <si>
    <t>Summa finansiella poster</t>
  </si>
  <si>
    <t>SUMMA RÖRELSENS KOSTNADER</t>
  </si>
  <si>
    <t>Årets resultat</t>
  </si>
  <si>
    <t>Resultat</t>
  </si>
  <si>
    <t>Summa årets resultat</t>
  </si>
  <si>
    <t>BERÄKNAT RESULTAT</t>
  </si>
  <si>
    <t>&lt;!-- PAGE BREAK --&gt;</t>
  </si>
  <si>
    <t>SKA-rådet</t>
  </si>
  <si>
    <t>Försäljning av fonder</t>
  </si>
  <si>
    <t>Adm.avg Folksam</t>
  </si>
  <si>
    <t>Företagsförsäkringar (Folksam)</t>
  </si>
  <si>
    <t>Fremia serviceavgift</t>
  </si>
  <si>
    <t>Statsbidrag via förbunden</t>
  </si>
  <si>
    <t>Arv</t>
  </si>
  <si>
    <t>Deländamål arv</t>
  </si>
  <si>
    <t>Finansiella och extraordinära poster</t>
  </si>
  <si>
    <t>Länskonferensen (resa, logi)</t>
  </si>
  <si>
    <t>Budget 2025 Funktionsrätt Sverige</t>
  </si>
  <si>
    <t>Kommentar</t>
  </si>
  <si>
    <t>Utfall 2024 (prel)</t>
  </si>
  <si>
    <t>Budget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</si>
</sst>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4" fontId="0" fillId="0" borderId="0" xfId="0" applyNumberFormat="1"/>
    <xf numFmtId="0" fontId="0" fillId="0" borderId="10" xfId="0" applyBorder="1"/>
    <xf numFmtId="4" fontId="0" fillId="0" borderId="10" xfId="0" applyNumberFormat="1" applyBorder="1"/>
    <xf numFmtId="0" fontId="16" fillId="0" borderId="0" xfId="0" applyFont="1"/>
    <xf numFmtId="0" fontId="16" fillId="0" borderId="0" xfId="0" applyFont="1" applyAlignment="1">
      <alignment horizontal="center"/>
    </xf>
    <xf numFmtId="4" fontId="16" fillId="0" borderId="0" xfId="0" applyNumberFormat="1" applyFont="1"/>
    <xf numFmtId="3" fontId="0" fillId="0" borderId="0" xfId="0" applyNumberFormat="1"/>
    <xf numFmtId="3" fontId="16" fillId="0" borderId="0" xfId="0" applyNumberFormat="1" applyFont="1"/>
    <xf numFmtId="3" fontId="0" fillId="0" borderId="10" xfId="0" applyNumberFormat="1" applyBorder="1"/>
    <xf numFmtId="0" fontId="18" fillId="0" borderId="0" xfId="0" applyFont="1"/>
  </cellXfs>
  <cellStyles count="42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rklarande text" xfId="16" builtinId="53" customBuilti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ens Reutercrona" id="{1E7FC40A-2232-4C75-A927-D2322A7883E2}" userId="S::jens.reutercrona@funktionsratt.se::202838c4-0be2-46f4-9e53-00c657a45ef3" providerId="AD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2" dT="2025-01-21T14:38:55.44" personId="{1E7FC40A-2232-4C75-A927-D2322A7883E2}" id="{9070CAAD-AFA3-4D86-AD36-887180461763}">
    <text>8% ökning totalt</text>
  </threadedComment>
  <threadedComment ref="D31" dT="2025-01-15T14:02:51.33" personId="{1E7FC40A-2232-4C75-A927-D2322A7883E2}" id="{644C493F-FB86-40CE-BDBE-B3008F969896}">
    <text>Hörservice Pontus Egerö AB</text>
  </threadedComment>
  <threadedComment ref="D41" dT="2025-01-15T10:46:51.20" personId="{1E7FC40A-2232-4C75-A927-D2322A7883E2}" id="{B10E4332-DFD6-434B-B4E7-DD5B6A606B33}">
    <text>Jens lagt på 195 000 för december</text>
  </threadedComment>
  <threadedComment ref="C70" dT="2025-01-16T09:59:31.90" personId="{1E7FC40A-2232-4C75-A927-D2322A7883E2}" id="{B7BA5E25-D854-434D-A9D0-4BD85BF13A60}">
    <text>Nytt sätt att redovisa. Kostnaden visas här och intäkten högre upp.</text>
  </threadedComment>
  <threadedComment ref="E75" dT="2025-01-21T13:05:15.63" personId="{1E7FC40A-2232-4C75-A927-D2322A7883E2}" id="{6FDC3920-EE7B-4695-A38E-5190165C8E19}">
    <text>Amphi 1Mkr 2023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C0350-77E3-43CA-BAC6-D2A15208ED86}">
  <dimension ref="A1:BI275"/>
  <sheetViews>
    <sheetView tabSelected="1" zoomScale="110" zoomScaleNormal="110" workbookViewId="0">
      <pane xSplit="2" ySplit="4" topLeftCell="C20" activePane="bottomRight" state="frozen"/>
      <selection pane="topRight" activeCell="C1" sqref="C1"/>
      <selection pane="bottomLeft" activeCell="A6" sqref="A6"/>
      <selection pane="bottomRight" activeCell="E26" sqref="E26"/>
    </sheetView>
  </sheetViews>
  <sheetFormatPr defaultRowHeight="14.5" x14ac:dyDescent="0.35"/>
  <cols>
    <col min="2" max="2" width="43.26953125" bestFit="1" customWidth="1"/>
    <col min="3" max="3" width="19.453125" style="7" customWidth="1"/>
    <col min="4" max="4" width="18.54296875" bestFit="1" customWidth="1"/>
    <col min="5" max="5" width="17" customWidth="1"/>
    <col min="6" max="6" width="36" bestFit="1" customWidth="1"/>
  </cols>
  <sheetData>
    <row r="1" spans="1:6" ht="18.5" x14ac:dyDescent="0.45">
      <c r="A1" s="10" t="s">
        <v>127</v>
      </c>
      <c r="D1" t="s">
        <v>0</v>
      </c>
    </row>
    <row r="4" spans="1:6" s="4" customFormat="1" x14ac:dyDescent="0.35">
      <c r="A4" s="4" t="s">
        <v>1</v>
      </c>
      <c r="C4" s="5" t="s">
        <v>130</v>
      </c>
      <c r="D4" s="5" t="s">
        <v>129</v>
      </c>
      <c r="E4" s="5"/>
      <c r="F4" s="4" t="s">
        <v>128</v>
      </c>
    </row>
    <row r="5" spans="1:6" s="4" customFormat="1" x14ac:dyDescent="0.35">
      <c r="A5" s="4" t="s">
        <v>2</v>
      </c>
      <c r="C5" s="8"/>
    </row>
    <row r="6" spans="1:6" x14ac:dyDescent="0.35">
      <c r="A6">
        <v>3015</v>
      </c>
      <c r="B6" t="s">
        <v>3</v>
      </c>
      <c r="C6" s="9"/>
      <c r="D6" s="3">
        <v>-375658.23</v>
      </c>
      <c r="E6" s="2"/>
    </row>
    <row r="7" spans="1:6" x14ac:dyDescent="0.35">
      <c r="A7">
        <v>3016</v>
      </c>
      <c r="B7" t="s">
        <v>4</v>
      </c>
      <c r="C7" s="9">
        <v>250000</v>
      </c>
      <c r="D7" s="3">
        <v>249996</v>
      </c>
      <c r="E7" s="3"/>
      <c r="F7" t="s">
        <v>117</v>
      </c>
    </row>
    <row r="8" spans="1:6" x14ac:dyDescent="0.35">
      <c r="A8">
        <v>3090</v>
      </c>
      <c r="B8" t="s">
        <v>5</v>
      </c>
      <c r="C8" s="9">
        <v>50000</v>
      </c>
      <c r="D8" s="3">
        <v>76508.160000000003</v>
      </c>
      <c r="E8" s="2"/>
    </row>
    <row r="9" spans="1:6" x14ac:dyDescent="0.35">
      <c r="A9">
        <v>3300</v>
      </c>
      <c r="B9" t="s">
        <v>6</v>
      </c>
      <c r="C9" s="9">
        <v>25000</v>
      </c>
      <c r="D9" s="3">
        <v>22197</v>
      </c>
      <c r="E9" s="2"/>
    </row>
    <row r="10" spans="1:6" x14ac:dyDescent="0.35">
      <c r="A10">
        <v>3301</v>
      </c>
      <c r="B10" t="s">
        <v>7</v>
      </c>
      <c r="C10" s="9">
        <v>25000</v>
      </c>
      <c r="D10" s="3">
        <v>26646.33</v>
      </c>
      <c r="E10" s="2"/>
    </row>
    <row r="11" spans="1:6" x14ac:dyDescent="0.35">
      <c r="A11">
        <v>3305</v>
      </c>
      <c r="B11" t="s">
        <v>8</v>
      </c>
      <c r="C11" s="9"/>
      <c r="D11" s="2">
        <v>0</v>
      </c>
      <c r="E11" s="3"/>
      <c r="F11" s="7"/>
    </row>
    <row r="12" spans="1:6" x14ac:dyDescent="0.35">
      <c r="A12">
        <v>3412</v>
      </c>
      <c r="B12" t="s">
        <v>122</v>
      </c>
      <c r="C12" s="9">
        <v>11886192</v>
      </c>
      <c r="D12" s="3">
        <v>11556659</v>
      </c>
      <c r="E12" s="3"/>
    </row>
    <row r="13" spans="1:6" x14ac:dyDescent="0.35">
      <c r="B13" t="s">
        <v>65</v>
      </c>
      <c r="C13" s="9">
        <v>595000</v>
      </c>
      <c r="D13" s="3"/>
      <c r="E13" s="3"/>
    </row>
    <row r="14" spans="1:6" x14ac:dyDescent="0.35">
      <c r="A14">
        <v>3613</v>
      </c>
      <c r="B14" t="s">
        <v>9</v>
      </c>
      <c r="C14" s="9"/>
      <c r="D14" s="2">
        <v>0</v>
      </c>
      <c r="E14" s="3"/>
    </row>
    <row r="15" spans="1:6" x14ac:dyDescent="0.35">
      <c r="A15">
        <v>3615</v>
      </c>
      <c r="B15" t="s">
        <v>10</v>
      </c>
      <c r="C15" s="9"/>
      <c r="D15" s="2">
        <v>0</v>
      </c>
      <c r="E15" s="3"/>
    </row>
    <row r="16" spans="1:6" x14ac:dyDescent="0.35">
      <c r="A16">
        <v>3740</v>
      </c>
      <c r="B16" t="s">
        <v>11</v>
      </c>
      <c r="C16" s="9"/>
      <c r="D16" s="2">
        <v>-33.86</v>
      </c>
      <c r="E16" s="2"/>
    </row>
    <row r="17" spans="1:5" s="4" customFormat="1" x14ac:dyDescent="0.35">
      <c r="A17" s="4" t="s">
        <v>12</v>
      </c>
      <c r="C17" s="8">
        <f>SUM(C6:C16)</f>
        <v>12831192</v>
      </c>
      <c r="D17" s="8">
        <f>SUM(D6:D16)</f>
        <v>11556314.4</v>
      </c>
      <c r="E17" s="6"/>
    </row>
    <row r="19" spans="1:5" s="4" customFormat="1" x14ac:dyDescent="0.35">
      <c r="A19" s="4" t="s">
        <v>13</v>
      </c>
      <c r="C19" s="8"/>
    </row>
    <row r="20" spans="1:5" x14ac:dyDescent="0.35">
      <c r="A20">
        <v>3922</v>
      </c>
      <c r="B20" t="s">
        <v>14</v>
      </c>
      <c r="C20" s="9">
        <v>150000</v>
      </c>
      <c r="D20" s="3">
        <v>141500</v>
      </c>
      <c r="E20" s="3"/>
    </row>
    <row r="21" spans="1:5" x14ac:dyDescent="0.35">
      <c r="A21">
        <v>3922</v>
      </c>
      <c r="B21" t="s">
        <v>119</v>
      </c>
      <c r="C21" s="9">
        <v>1100000</v>
      </c>
      <c r="D21" s="3"/>
      <c r="E21" s="3"/>
    </row>
    <row r="22" spans="1:5" x14ac:dyDescent="0.35">
      <c r="A22">
        <v>3960</v>
      </c>
      <c r="B22" t="s">
        <v>15</v>
      </c>
      <c r="C22" s="9"/>
      <c r="D22" s="2">
        <v>73.680000000000007</v>
      </c>
      <c r="E22" s="2"/>
    </row>
    <row r="23" spans="1:5" x14ac:dyDescent="0.35">
      <c r="A23">
        <v>3990</v>
      </c>
      <c r="B23" t="s">
        <v>16</v>
      </c>
      <c r="C23" s="9">
        <v>130000</v>
      </c>
      <c r="D23" s="3">
        <v>128376</v>
      </c>
      <c r="E23" s="3"/>
    </row>
    <row r="24" spans="1:5" x14ac:dyDescent="0.35">
      <c r="A24">
        <v>3996</v>
      </c>
      <c r="B24" t="s">
        <v>17</v>
      </c>
      <c r="C24" s="9"/>
      <c r="D24" s="3">
        <v>3333</v>
      </c>
      <c r="E24" s="2"/>
    </row>
    <row r="25" spans="1:5" s="4" customFormat="1" x14ac:dyDescent="0.35">
      <c r="A25" s="4" t="s">
        <v>18</v>
      </c>
      <c r="C25" s="8">
        <f>SUM(C20:C24)</f>
        <v>1380000</v>
      </c>
      <c r="D25" s="8">
        <f>SUM(D20:D24)</f>
        <v>273282.68</v>
      </c>
      <c r="E25" s="6"/>
    </row>
    <row r="26" spans="1:5" s="4" customFormat="1" x14ac:dyDescent="0.35">
      <c r="C26" s="8"/>
    </row>
    <row r="27" spans="1:5" s="4" customFormat="1" x14ac:dyDescent="0.35">
      <c r="A27" s="4" t="s">
        <v>19</v>
      </c>
      <c r="C27" s="8">
        <f>C17+C25</f>
        <v>14211192</v>
      </c>
      <c r="D27" s="8">
        <f>D17+D25</f>
        <v>11829597.08</v>
      </c>
      <c r="E27" s="6"/>
    </row>
    <row r="28" spans="1:5" s="4" customFormat="1" x14ac:dyDescent="0.35">
      <c r="C28" s="8"/>
    </row>
    <row r="29" spans="1:5" s="4" customFormat="1" x14ac:dyDescent="0.35">
      <c r="A29" s="4" t="s">
        <v>20</v>
      </c>
      <c r="C29" s="8"/>
    </row>
    <row r="30" spans="1:5" s="4" customFormat="1" x14ac:dyDescent="0.35">
      <c r="A30" s="4" t="s">
        <v>21</v>
      </c>
      <c r="C30" s="8"/>
    </row>
    <row r="31" spans="1:5" x14ac:dyDescent="0.35">
      <c r="A31">
        <v>4015</v>
      </c>
      <c r="B31" t="s">
        <v>22</v>
      </c>
      <c r="C31" s="9">
        <v>0</v>
      </c>
      <c r="D31" s="3">
        <v>-34352.5</v>
      </c>
      <c r="E31" s="2"/>
    </row>
    <row r="32" spans="1:5" x14ac:dyDescent="0.35">
      <c r="A32">
        <v>4026</v>
      </c>
      <c r="B32" t="s">
        <v>23</v>
      </c>
      <c r="C32" s="9">
        <v>-160000</v>
      </c>
      <c r="D32" s="2">
        <v>0</v>
      </c>
      <c r="E32" s="3"/>
    </row>
    <row r="33" spans="1:6" x14ac:dyDescent="0.35">
      <c r="A33">
        <v>4030</v>
      </c>
      <c r="B33" t="s">
        <v>24</v>
      </c>
      <c r="C33" s="9">
        <v>-20000</v>
      </c>
      <c r="D33" s="3">
        <v>-14000</v>
      </c>
      <c r="E33" s="3"/>
    </row>
    <row r="34" spans="1:6" x14ac:dyDescent="0.35">
      <c r="A34">
        <v>4042</v>
      </c>
      <c r="B34" t="s">
        <v>25</v>
      </c>
      <c r="C34" s="9">
        <v>0</v>
      </c>
      <c r="D34" s="2">
        <v>0</v>
      </c>
      <c r="E34" s="3"/>
    </row>
    <row r="35" spans="1:6" hidden="1" x14ac:dyDescent="0.35">
      <c r="A35">
        <v>4047</v>
      </c>
      <c r="B35" t="s">
        <v>26</v>
      </c>
      <c r="C35" s="9">
        <v>0</v>
      </c>
      <c r="D35" s="2">
        <v>0</v>
      </c>
      <c r="E35" s="3"/>
    </row>
    <row r="36" spans="1:6" hidden="1" x14ac:dyDescent="0.35">
      <c r="A36">
        <v>4049</v>
      </c>
      <c r="B36" t="s">
        <v>27</v>
      </c>
      <c r="C36" s="9">
        <v>0</v>
      </c>
      <c r="D36" s="2">
        <v>0</v>
      </c>
      <c r="E36" s="3"/>
    </row>
    <row r="37" spans="1:6" x14ac:dyDescent="0.35">
      <c r="E37" s="1"/>
    </row>
    <row r="38" spans="1:6" s="4" customFormat="1" x14ac:dyDescent="0.35">
      <c r="A38" s="4" t="s">
        <v>28</v>
      </c>
      <c r="C38" s="8">
        <f>SUM(C31:C36)</f>
        <v>-180000</v>
      </c>
      <c r="D38" s="6">
        <v>-48352.5</v>
      </c>
      <c r="E38" s="6"/>
    </row>
    <row r="39" spans="1:6" s="4" customFormat="1" x14ac:dyDescent="0.35">
      <c r="C39" s="8"/>
    </row>
    <row r="40" spans="1:6" s="4" customFormat="1" x14ac:dyDescent="0.35">
      <c r="A40" s="4" t="s">
        <v>29</v>
      </c>
      <c r="C40" s="8"/>
    </row>
    <row r="41" spans="1:6" x14ac:dyDescent="0.35">
      <c r="A41">
        <v>5010</v>
      </c>
      <c r="B41" t="s">
        <v>30</v>
      </c>
      <c r="C41" s="9">
        <v>-1300000</v>
      </c>
      <c r="D41" s="3">
        <v>-1056553.6000000001</v>
      </c>
      <c r="E41" s="3"/>
      <c r="F41" s="4"/>
    </row>
    <row r="42" spans="1:6" x14ac:dyDescent="0.35">
      <c r="A42">
        <v>5020</v>
      </c>
      <c r="B42" t="s">
        <v>31</v>
      </c>
      <c r="C42" s="9">
        <v>-15000</v>
      </c>
      <c r="D42" s="3">
        <v>-12587.95</v>
      </c>
      <c r="E42" s="3"/>
    </row>
    <row r="43" spans="1:6" x14ac:dyDescent="0.35">
      <c r="A43">
        <v>5040</v>
      </c>
      <c r="B43" t="s">
        <v>32</v>
      </c>
      <c r="C43" s="9">
        <v>-90000</v>
      </c>
      <c r="D43" s="3">
        <v>-134627.03</v>
      </c>
      <c r="E43" s="3"/>
    </row>
    <row r="44" spans="1:6" x14ac:dyDescent="0.35">
      <c r="A44">
        <v>5085</v>
      </c>
      <c r="B44" t="s">
        <v>33</v>
      </c>
      <c r="C44" s="9">
        <v>-20000</v>
      </c>
      <c r="D44" s="3">
        <v>-29238</v>
      </c>
      <c r="E44" s="3"/>
    </row>
    <row r="45" spans="1:6" x14ac:dyDescent="0.35">
      <c r="A45">
        <v>5090</v>
      </c>
      <c r="B45" t="s">
        <v>34</v>
      </c>
      <c r="C45" s="9">
        <v>-40000</v>
      </c>
      <c r="D45" s="3">
        <v>-30347.439999999999</v>
      </c>
      <c r="E45" s="3"/>
    </row>
    <row r="46" spans="1:6" x14ac:dyDescent="0.35">
      <c r="A46">
        <v>5170</v>
      </c>
      <c r="B46" t="s">
        <v>35</v>
      </c>
      <c r="C46" s="9">
        <v>0</v>
      </c>
      <c r="D46" s="3">
        <v>-2035</v>
      </c>
      <c r="E46" s="2"/>
    </row>
    <row r="47" spans="1:6" x14ac:dyDescent="0.35">
      <c r="A47">
        <v>5220</v>
      </c>
      <c r="B47" t="s">
        <v>36</v>
      </c>
      <c r="C47" s="9">
        <v>-75000</v>
      </c>
      <c r="D47" s="3">
        <v>-366295.22</v>
      </c>
      <c r="E47" s="3"/>
    </row>
    <row r="48" spans="1:6" x14ac:dyDescent="0.35">
      <c r="A48">
        <v>5222</v>
      </c>
      <c r="B48" t="s">
        <v>37</v>
      </c>
      <c r="C48" s="9">
        <v>-50000</v>
      </c>
      <c r="D48" s="3">
        <v>-9719</v>
      </c>
      <c r="E48" s="2"/>
    </row>
    <row r="49" spans="1:5" x14ac:dyDescent="0.35">
      <c r="A49">
        <v>5410</v>
      </c>
      <c r="B49" t="s">
        <v>38</v>
      </c>
      <c r="C49" s="9">
        <v>-50000</v>
      </c>
      <c r="D49" s="3">
        <v>-23608.1</v>
      </c>
      <c r="E49" s="3"/>
    </row>
    <row r="50" spans="1:5" x14ac:dyDescent="0.35">
      <c r="A50">
        <v>5420</v>
      </c>
      <c r="B50" t="s">
        <v>39</v>
      </c>
      <c r="C50" s="9">
        <f>(-7211.54*6)-36000-12000-5000</f>
        <v>-96269.239999999991</v>
      </c>
      <c r="D50" s="3">
        <v>-91945.23</v>
      </c>
      <c r="E50" s="3"/>
    </row>
    <row r="51" spans="1:5" x14ac:dyDescent="0.35">
      <c r="A51">
        <v>5460</v>
      </c>
      <c r="B51" t="s">
        <v>40</v>
      </c>
      <c r="C51" s="9">
        <v>-10000</v>
      </c>
      <c r="D51" s="3">
        <v>-7375.55</v>
      </c>
      <c r="E51" s="3"/>
    </row>
    <row r="52" spans="1:5" x14ac:dyDescent="0.35">
      <c r="A52">
        <v>5510</v>
      </c>
      <c r="B52" t="s">
        <v>41</v>
      </c>
      <c r="C52" s="9">
        <v>0</v>
      </c>
      <c r="D52" s="3">
        <v>9639.2800000000007</v>
      </c>
      <c r="E52" s="3"/>
    </row>
    <row r="53" spans="1:5" x14ac:dyDescent="0.35">
      <c r="A53">
        <v>5513</v>
      </c>
      <c r="B53" t="s">
        <v>42</v>
      </c>
      <c r="C53" s="9">
        <v>-200000</v>
      </c>
      <c r="D53" s="3">
        <v>-247504.15</v>
      </c>
      <c r="E53" s="3"/>
    </row>
    <row r="54" spans="1:5" x14ac:dyDescent="0.35">
      <c r="A54">
        <v>5514</v>
      </c>
      <c r="B54" t="s">
        <v>43</v>
      </c>
      <c r="C54" s="9">
        <v>-50000</v>
      </c>
      <c r="D54" s="3">
        <v>-14025</v>
      </c>
      <c r="E54" s="3"/>
    </row>
    <row r="55" spans="1:5" x14ac:dyDescent="0.35">
      <c r="A55">
        <v>5516</v>
      </c>
      <c r="B55" t="s">
        <v>44</v>
      </c>
      <c r="C55" s="9">
        <v>0</v>
      </c>
      <c r="D55" s="3">
        <v>-21749.25</v>
      </c>
      <c r="E55" s="3"/>
    </row>
    <row r="56" spans="1:5" x14ac:dyDescent="0.35">
      <c r="A56">
        <v>5800</v>
      </c>
      <c r="B56" t="s">
        <v>45</v>
      </c>
      <c r="C56" s="9">
        <v>-100000</v>
      </c>
      <c r="D56" s="3">
        <v>-359552.56</v>
      </c>
      <c r="E56" s="3"/>
    </row>
    <row r="57" spans="1:5" x14ac:dyDescent="0.35">
      <c r="B57" t="s">
        <v>126</v>
      </c>
      <c r="C57" s="9">
        <v>-130000</v>
      </c>
      <c r="D57" s="3"/>
      <c r="E57" s="3"/>
    </row>
    <row r="58" spans="1:5" x14ac:dyDescent="0.35">
      <c r="A58">
        <v>5910</v>
      </c>
      <c r="B58" t="s">
        <v>46</v>
      </c>
      <c r="C58" s="9">
        <v>-5000</v>
      </c>
      <c r="D58" s="2">
        <v>-943.33</v>
      </c>
      <c r="E58" s="3"/>
    </row>
    <row r="59" spans="1:5" x14ac:dyDescent="0.35">
      <c r="A59">
        <v>5931</v>
      </c>
      <c r="B59" t="s">
        <v>47</v>
      </c>
      <c r="C59" s="9">
        <v>-105000</v>
      </c>
      <c r="D59" s="3">
        <v>-49393</v>
      </c>
      <c r="E59" s="3"/>
    </row>
    <row r="60" spans="1:5" x14ac:dyDescent="0.35">
      <c r="A60">
        <v>5981</v>
      </c>
      <c r="B60" t="s">
        <v>48</v>
      </c>
      <c r="C60" s="9">
        <v>0</v>
      </c>
      <c r="D60" s="3">
        <v>-16970.88</v>
      </c>
      <c r="E60" s="3"/>
    </row>
    <row r="61" spans="1:5" x14ac:dyDescent="0.35">
      <c r="A61">
        <v>5982</v>
      </c>
      <c r="B61" t="s">
        <v>49</v>
      </c>
      <c r="C61" s="9">
        <v>0</v>
      </c>
      <c r="D61" s="3">
        <v>-261749.8</v>
      </c>
      <c r="E61" s="3"/>
    </row>
    <row r="62" spans="1:5" x14ac:dyDescent="0.35">
      <c r="A62">
        <v>6072</v>
      </c>
      <c r="B62" t="s">
        <v>50</v>
      </c>
      <c r="C62" s="9">
        <v>0</v>
      </c>
      <c r="D62" s="2">
        <v>-278</v>
      </c>
      <c r="E62" s="2"/>
    </row>
    <row r="63" spans="1:5" x14ac:dyDescent="0.35">
      <c r="A63">
        <v>6073</v>
      </c>
      <c r="B63" t="s">
        <v>51</v>
      </c>
      <c r="C63" s="9">
        <v>0</v>
      </c>
      <c r="D63" s="2">
        <v>-271.02999999999997</v>
      </c>
      <c r="E63" s="2"/>
    </row>
    <row r="64" spans="1:5" x14ac:dyDescent="0.35">
      <c r="A64">
        <v>6080</v>
      </c>
      <c r="B64" t="s">
        <v>52</v>
      </c>
      <c r="C64" s="9">
        <v>0</v>
      </c>
      <c r="D64" s="2">
        <v>0</v>
      </c>
      <c r="E64" s="3"/>
    </row>
    <row r="65" spans="1:5" x14ac:dyDescent="0.35">
      <c r="A65">
        <v>6110</v>
      </c>
      <c r="B65" t="s">
        <v>53</v>
      </c>
      <c r="C65" s="9">
        <v>-75000</v>
      </c>
      <c r="D65" s="3">
        <v>-82165.8</v>
      </c>
      <c r="E65" s="3"/>
    </row>
    <row r="66" spans="1:5" x14ac:dyDescent="0.35">
      <c r="A66">
        <v>6200</v>
      </c>
      <c r="B66" t="s">
        <v>54</v>
      </c>
      <c r="C66" s="9">
        <v>-170000</v>
      </c>
      <c r="D66" s="3">
        <v>-165398.26</v>
      </c>
      <c r="E66" s="3"/>
    </row>
    <row r="67" spans="1:5" x14ac:dyDescent="0.35">
      <c r="A67">
        <v>6230</v>
      </c>
      <c r="B67" t="s">
        <v>9</v>
      </c>
      <c r="C67" s="9">
        <v>-40000</v>
      </c>
      <c r="D67" s="3">
        <v>-42080.27</v>
      </c>
      <c r="E67" s="3"/>
    </row>
    <row r="68" spans="1:5" x14ac:dyDescent="0.35">
      <c r="A68">
        <v>6240</v>
      </c>
      <c r="B68" t="s">
        <v>55</v>
      </c>
      <c r="C68" s="9">
        <v>-70000</v>
      </c>
      <c r="D68" s="3">
        <v>-72334.47</v>
      </c>
      <c r="E68" s="3"/>
    </row>
    <row r="69" spans="1:5" x14ac:dyDescent="0.35">
      <c r="A69">
        <v>6250</v>
      </c>
      <c r="B69" t="s">
        <v>56</v>
      </c>
      <c r="C69" s="9">
        <v>0</v>
      </c>
      <c r="D69" s="2">
        <v>0</v>
      </c>
      <c r="E69" s="3"/>
    </row>
    <row r="70" spans="1:5" x14ac:dyDescent="0.35">
      <c r="A70">
        <v>6310</v>
      </c>
      <c r="B70" t="s">
        <v>120</v>
      </c>
      <c r="C70" s="9">
        <f>12*-80000</f>
        <v>-960000</v>
      </c>
      <c r="D70" s="3">
        <v>158104</v>
      </c>
      <c r="E70" s="3"/>
    </row>
    <row r="71" spans="1:5" x14ac:dyDescent="0.35">
      <c r="A71">
        <v>6352</v>
      </c>
      <c r="B71" t="s">
        <v>57</v>
      </c>
      <c r="C71" s="9">
        <v>0</v>
      </c>
      <c r="D71" s="2">
        <v>0</v>
      </c>
      <c r="E71" s="3"/>
    </row>
    <row r="72" spans="1:5" x14ac:dyDescent="0.35">
      <c r="A72">
        <v>6420</v>
      </c>
      <c r="B72" t="s">
        <v>58</v>
      </c>
      <c r="C72" s="9">
        <v>-150000</v>
      </c>
      <c r="D72" s="3">
        <v>-252250</v>
      </c>
      <c r="E72" s="3"/>
    </row>
    <row r="73" spans="1:5" x14ac:dyDescent="0.35">
      <c r="A73">
        <v>6490</v>
      </c>
      <c r="B73" t="s">
        <v>59</v>
      </c>
      <c r="C73" s="9">
        <v>0</v>
      </c>
      <c r="D73" s="2">
        <v>0</v>
      </c>
      <c r="E73" s="3"/>
    </row>
    <row r="74" spans="1:5" x14ac:dyDescent="0.35">
      <c r="A74">
        <v>6530</v>
      </c>
      <c r="B74" t="s">
        <v>60</v>
      </c>
      <c r="C74" s="9">
        <v>-575000</v>
      </c>
      <c r="D74" s="3">
        <v>-556632.25</v>
      </c>
      <c r="E74" s="3"/>
    </row>
    <row r="75" spans="1:5" x14ac:dyDescent="0.35">
      <c r="A75">
        <v>6550</v>
      </c>
      <c r="B75" t="s">
        <v>61</v>
      </c>
      <c r="C75" s="9">
        <v>-250000</v>
      </c>
      <c r="D75" s="3">
        <v>-126357.75</v>
      </c>
      <c r="E75" s="3"/>
    </row>
    <row r="76" spans="1:5" x14ac:dyDescent="0.35">
      <c r="A76">
        <v>6570</v>
      </c>
      <c r="B76" t="s">
        <v>62</v>
      </c>
      <c r="C76" s="9">
        <v>-25000</v>
      </c>
      <c r="D76" s="3">
        <v>-21404.52</v>
      </c>
      <c r="E76" s="3"/>
    </row>
    <row r="77" spans="1:5" x14ac:dyDescent="0.35">
      <c r="A77">
        <v>6580</v>
      </c>
      <c r="B77" t="s">
        <v>121</v>
      </c>
      <c r="C77" s="9">
        <v>-115400</v>
      </c>
      <c r="D77" s="3">
        <v>-115400</v>
      </c>
      <c r="E77" s="3"/>
    </row>
    <row r="78" spans="1:5" x14ac:dyDescent="0.35">
      <c r="A78">
        <v>6970</v>
      </c>
      <c r="B78" t="s">
        <v>63</v>
      </c>
      <c r="C78" s="9">
        <v>-45000</v>
      </c>
      <c r="D78" s="3">
        <v>-41010.42</v>
      </c>
      <c r="E78" s="3"/>
    </row>
    <row r="79" spans="1:5" x14ac:dyDescent="0.35">
      <c r="A79">
        <v>6980</v>
      </c>
      <c r="B79" t="s">
        <v>64</v>
      </c>
      <c r="C79" s="3">
        <v>-25000</v>
      </c>
      <c r="D79" s="3">
        <v>-21600</v>
      </c>
      <c r="E79" s="3"/>
    </row>
    <row r="80" spans="1:5" x14ac:dyDescent="0.35">
      <c r="A80">
        <v>6982</v>
      </c>
      <c r="B80" t="s">
        <v>65</v>
      </c>
      <c r="C80" s="9">
        <v>-150000</v>
      </c>
      <c r="D80" s="3">
        <v>-143794.21</v>
      </c>
      <c r="E80" s="3"/>
    </row>
    <row r="81" spans="1:5" x14ac:dyDescent="0.35">
      <c r="A81">
        <v>6990</v>
      </c>
      <c r="B81" t="s">
        <v>66</v>
      </c>
      <c r="C81" s="9">
        <v>-50000</v>
      </c>
      <c r="D81" s="3">
        <v>-8179.68</v>
      </c>
      <c r="E81" s="3"/>
    </row>
    <row r="82" spans="1:5" x14ac:dyDescent="0.35">
      <c r="A82">
        <v>6992</v>
      </c>
      <c r="B82" t="s">
        <v>67</v>
      </c>
      <c r="C82" s="9">
        <v>0</v>
      </c>
      <c r="D82" s="3">
        <v>-2714.97</v>
      </c>
      <c r="E82" s="2"/>
    </row>
    <row r="83" spans="1:5" x14ac:dyDescent="0.35">
      <c r="A83">
        <v>6993</v>
      </c>
      <c r="B83" t="s">
        <v>68</v>
      </c>
      <c r="C83" s="9">
        <v>0</v>
      </c>
      <c r="D83" s="2">
        <v>0</v>
      </c>
      <c r="E83" s="3"/>
    </row>
    <row r="84" spans="1:5" s="4" customFormat="1" x14ac:dyDescent="0.35">
      <c r="A84" s="4" t="s">
        <v>69</v>
      </c>
      <c r="C84" s="8">
        <f>SUM(C41:C83)</f>
        <v>-5036669.24</v>
      </c>
      <c r="D84" s="8">
        <f>SUM(D41:D83)</f>
        <v>-4220348.4399999995</v>
      </c>
      <c r="E84" s="6"/>
    </row>
    <row r="85" spans="1:5" s="4" customFormat="1" x14ac:dyDescent="0.35">
      <c r="C85" s="8"/>
    </row>
    <row r="86" spans="1:5" s="4" customFormat="1" x14ac:dyDescent="0.35">
      <c r="A86" s="4" t="s">
        <v>70</v>
      </c>
      <c r="C86" s="8"/>
    </row>
    <row r="87" spans="1:5" x14ac:dyDescent="0.35">
      <c r="A87">
        <v>7010</v>
      </c>
      <c r="B87" t="s">
        <v>71</v>
      </c>
      <c r="C87" s="9">
        <f>D114</f>
        <v>-10171466.909999998</v>
      </c>
      <c r="D87" s="3">
        <v>-4950654.82</v>
      </c>
      <c r="E87" s="3"/>
    </row>
    <row r="88" spans="1:5" x14ac:dyDescent="0.35">
      <c r="A88">
        <v>7033</v>
      </c>
      <c r="B88" t="s">
        <v>72</v>
      </c>
      <c r="C88" s="9"/>
      <c r="D88" s="3">
        <v>-7946.54</v>
      </c>
      <c r="E88" s="3"/>
    </row>
    <row r="89" spans="1:5" x14ac:dyDescent="0.35">
      <c r="A89">
        <v>7210</v>
      </c>
      <c r="B89" t="s">
        <v>73</v>
      </c>
      <c r="C89" s="9"/>
      <c r="D89" s="3">
        <v>-969973.64</v>
      </c>
      <c r="E89" s="3"/>
    </row>
    <row r="90" spans="1:5" x14ac:dyDescent="0.35">
      <c r="A90">
        <v>7216</v>
      </c>
      <c r="B90" t="s">
        <v>45</v>
      </c>
      <c r="C90" s="9"/>
      <c r="D90" s="2">
        <v>0</v>
      </c>
      <c r="E90" s="2"/>
    </row>
    <row r="91" spans="1:5" x14ac:dyDescent="0.35">
      <c r="A91">
        <v>7281</v>
      </c>
      <c r="B91" t="s">
        <v>74</v>
      </c>
      <c r="C91" s="9"/>
      <c r="D91" s="2">
        <v>-976.81</v>
      </c>
      <c r="E91" s="3"/>
    </row>
    <row r="92" spans="1:5" x14ac:dyDescent="0.35">
      <c r="A92">
        <v>7285</v>
      </c>
      <c r="B92" t="s">
        <v>75</v>
      </c>
      <c r="C92" s="9"/>
      <c r="D92" s="3">
        <v>-793094.75</v>
      </c>
      <c r="E92" s="3"/>
    </row>
    <row r="93" spans="1:5" x14ac:dyDescent="0.35">
      <c r="A93">
        <v>7290</v>
      </c>
      <c r="B93" t="s">
        <v>76</v>
      </c>
      <c r="C93" s="9"/>
      <c r="D93" s="3">
        <v>134449.95000000001</v>
      </c>
      <c r="E93" s="3"/>
    </row>
    <row r="94" spans="1:5" x14ac:dyDescent="0.35">
      <c r="A94">
        <v>7299</v>
      </c>
      <c r="B94" t="s">
        <v>77</v>
      </c>
      <c r="C94" s="9"/>
      <c r="D94" s="2">
        <v>21600</v>
      </c>
      <c r="E94" s="3"/>
    </row>
    <row r="95" spans="1:5" x14ac:dyDescent="0.35">
      <c r="A95">
        <v>7321</v>
      </c>
      <c r="B95" t="s">
        <v>78</v>
      </c>
      <c r="C95" s="9"/>
      <c r="D95" s="3">
        <v>-16739</v>
      </c>
      <c r="E95" s="3"/>
    </row>
    <row r="96" spans="1:5" x14ac:dyDescent="0.35">
      <c r="A96">
        <v>7322</v>
      </c>
      <c r="B96" t="s">
        <v>79</v>
      </c>
      <c r="C96" s="9"/>
      <c r="D96" s="2">
        <v>0</v>
      </c>
      <c r="E96" s="2"/>
    </row>
    <row r="97" spans="1:5" x14ac:dyDescent="0.35">
      <c r="A97">
        <v>7323</v>
      </c>
      <c r="B97" t="s">
        <v>80</v>
      </c>
      <c r="C97" s="9"/>
      <c r="D97" s="3">
        <v>-31354.45</v>
      </c>
      <c r="E97" s="3"/>
    </row>
    <row r="98" spans="1:5" x14ac:dyDescent="0.35">
      <c r="A98">
        <v>7324</v>
      </c>
      <c r="B98" t="s">
        <v>81</v>
      </c>
      <c r="C98" s="9"/>
      <c r="D98" s="2">
        <v>-305.5</v>
      </c>
      <c r="E98" s="2"/>
    </row>
    <row r="99" spans="1:5" x14ac:dyDescent="0.35">
      <c r="A99">
        <v>7331</v>
      </c>
      <c r="B99" t="s">
        <v>82</v>
      </c>
      <c r="C99" s="9"/>
      <c r="D99" s="3">
        <v>-15005</v>
      </c>
      <c r="E99" s="3"/>
    </row>
    <row r="100" spans="1:5" x14ac:dyDescent="0.35">
      <c r="A100">
        <v>7332</v>
      </c>
      <c r="B100" t="s">
        <v>83</v>
      </c>
      <c r="C100" s="9"/>
      <c r="D100" s="3">
        <v>-4540</v>
      </c>
      <c r="E100" s="3"/>
    </row>
    <row r="101" spans="1:5" x14ac:dyDescent="0.35">
      <c r="A101">
        <v>7382</v>
      </c>
      <c r="B101" t="s">
        <v>84</v>
      </c>
      <c r="C101" s="9"/>
      <c r="D101" s="3">
        <v>-108964.5</v>
      </c>
      <c r="E101" s="3"/>
    </row>
    <row r="102" spans="1:5" x14ac:dyDescent="0.35">
      <c r="A102">
        <v>7398</v>
      </c>
      <c r="B102" t="s">
        <v>85</v>
      </c>
      <c r="C102" s="9"/>
      <c r="D102" s="2">
        <v>0</v>
      </c>
      <c r="E102" s="2"/>
    </row>
    <row r="103" spans="1:5" x14ac:dyDescent="0.35">
      <c r="A103">
        <v>7399</v>
      </c>
      <c r="B103" t="s">
        <v>86</v>
      </c>
      <c r="C103" s="9"/>
      <c r="D103" s="3">
        <v>-1414</v>
      </c>
      <c r="E103" s="3"/>
    </row>
    <row r="104" spans="1:5" x14ac:dyDescent="0.35">
      <c r="A104">
        <v>7510</v>
      </c>
      <c r="B104" t="s">
        <v>87</v>
      </c>
      <c r="C104" s="9"/>
      <c r="D104" s="3">
        <v>-1970546.81</v>
      </c>
      <c r="E104" s="3"/>
    </row>
    <row r="105" spans="1:5" x14ac:dyDescent="0.35">
      <c r="A105">
        <v>7519</v>
      </c>
      <c r="B105" t="s">
        <v>88</v>
      </c>
      <c r="C105" s="9"/>
      <c r="D105" s="3">
        <v>66858.8</v>
      </c>
      <c r="E105" s="3"/>
    </row>
    <row r="106" spans="1:5" x14ac:dyDescent="0.35">
      <c r="A106">
        <v>7520</v>
      </c>
      <c r="B106" t="s">
        <v>89</v>
      </c>
      <c r="C106" s="9"/>
      <c r="D106" s="3">
        <v>-1009956.45</v>
      </c>
      <c r="E106" s="3"/>
    </row>
    <row r="107" spans="1:5" x14ac:dyDescent="0.35">
      <c r="A107">
        <v>7530</v>
      </c>
      <c r="B107" t="s">
        <v>90</v>
      </c>
      <c r="C107" s="9"/>
      <c r="D107" s="3">
        <v>-245015.5</v>
      </c>
      <c r="E107" s="3"/>
    </row>
    <row r="108" spans="1:5" x14ac:dyDescent="0.35">
      <c r="A108">
        <v>7581</v>
      </c>
      <c r="B108" t="s">
        <v>91</v>
      </c>
      <c r="C108" s="9"/>
      <c r="D108" s="3">
        <v>-62821.98</v>
      </c>
      <c r="E108" s="3"/>
    </row>
    <row r="109" spans="1:5" x14ac:dyDescent="0.35">
      <c r="A109">
        <v>7622</v>
      </c>
      <c r="B109" t="s">
        <v>92</v>
      </c>
      <c r="C109" s="9"/>
      <c r="D109" s="3">
        <v>-62987.64</v>
      </c>
      <c r="E109" s="3"/>
    </row>
    <row r="110" spans="1:5" x14ac:dyDescent="0.35">
      <c r="A110">
        <v>7623</v>
      </c>
      <c r="B110" t="s">
        <v>93</v>
      </c>
      <c r="C110" s="9">
        <v>-280000</v>
      </c>
      <c r="D110" s="3">
        <v>-48604.27</v>
      </c>
      <c r="E110" s="3"/>
    </row>
    <row r="111" spans="1:5" x14ac:dyDescent="0.35">
      <c r="A111">
        <v>7631</v>
      </c>
      <c r="B111" t="s">
        <v>94</v>
      </c>
      <c r="C111" s="9"/>
      <c r="D111" s="3">
        <v>-64858</v>
      </c>
      <c r="E111" s="3"/>
    </row>
    <row r="112" spans="1:5" x14ac:dyDescent="0.35">
      <c r="A112">
        <v>7632</v>
      </c>
      <c r="B112" t="s">
        <v>95</v>
      </c>
      <c r="C112" s="9"/>
      <c r="D112" s="3">
        <v>-8670</v>
      </c>
      <c r="E112" s="3"/>
    </row>
    <row r="113" spans="1:6" x14ac:dyDescent="0.35">
      <c r="A113">
        <v>7690</v>
      </c>
      <c r="B113" t="s">
        <v>96</v>
      </c>
      <c r="C113" s="9"/>
      <c r="D113" s="3">
        <v>-19946</v>
      </c>
      <c r="E113" s="3"/>
    </row>
    <row r="114" spans="1:6" s="4" customFormat="1" x14ac:dyDescent="0.35">
      <c r="A114" s="4" t="s">
        <v>97</v>
      </c>
      <c r="C114" s="8">
        <f>SUM(C87:C113)</f>
        <v>-10451466.909999998</v>
      </c>
      <c r="D114" s="8">
        <f>SUM(D87:D113)</f>
        <v>-10171466.909999998</v>
      </c>
      <c r="E114" s="6"/>
      <c r="F114"/>
    </row>
    <row r="115" spans="1:6" s="4" customFormat="1" x14ac:dyDescent="0.35">
      <c r="C115" s="8"/>
    </row>
    <row r="116" spans="1:6" s="4" customFormat="1" x14ac:dyDescent="0.35">
      <c r="A116" s="4" t="s">
        <v>98</v>
      </c>
      <c r="C116" s="8"/>
    </row>
    <row r="117" spans="1:6" x14ac:dyDescent="0.35">
      <c r="A117">
        <v>7820</v>
      </c>
      <c r="B117" t="s">
        <v>99</v>
      </c>
      <c r="C117" s="9"/>
      <c r="D117" s="3">
        <v>-90195</v>
      </c>
      <c r="E117" s="3"/>
    </row>
    <row r="118" spans="1:6" x14ac:dyDescent="0.35">
      <c r="A118">
        <v>7835</v>
      </c>
      <c r="B118" t="s">
        <v>100</v>
      </c>
      <c r="C118" s="9"/>
      <c r="D118" s="3">
        <v>-4967</v>
      </c>
      <c r="E118" s="2"/>
    </row>
    <row r="119" spans="1:6" s="4" customFormat="1" x14ac:dyDescent="0.35">
      <c r="A119" s="4" t="s">
        <v>101</v>
      </c>
      <c r="C119" s="8">
        <f>SUM(C117:C118)</f>
        <v>0</v>
      </c>
      <c r="D119" s="6">
        <v>-95162</v>
      </c>
      <c r="E119" s="6"/>
    </row>
    <row r="120" spans="1:6" s="4" customFormat="1" x14ac:dyDescent="0.35">
      <c r="C120" s="8"/>
    </row>
    <row r="121" spans="1:6" s="4" customFormat="1" x14ac:dyDescent="0.35">
      <c r="A121" s="4" t="s">
        <v>102</v>
      </c>
      <c r="C121" s="8"/>
    </row>
    <row r="122" spans="1:6" x14ac:dyDescent="0.35">
      <c r="A122">
        <v>7960</v>
      </c>
      <c r="B122" t="s">
        <v>103</v>
      </c>
      <c r="C122" s="9"/>
      <c r="D122" s="2">
        <v>-994.35</v>
      </c>
      <c r="E122" s="2"/>
    </row>
    <row r="123" spans="1:6" s="4" customFormat="1" x14ac:dyDescent="0.35">
      <c r="A123" s="4" t="s">
        <v>104</v>
      </c>
      <c r="C123" s="8">
        <f>SUM(C122)</f>
        <v>0</v>
      </c>
      <c r="D123" s="4">
        <v>-994.35</v>
      </c>
    </row>
    <row r="124" spans="1:6" s="4" customFormat="1" x14ac:dyDescent="0.35">
      <c r="C124" s="8"/>
    </row>
    <row r="125" spans="1:6" s="4" customFormat="1" x14ac:dyDescent="0.35">
      <c r="A125" s="4" t="s">
        <v>125</v>
      </c>
      <c r="C125" s="8"/>
    </row>
    <row r="126" spans="1:6" x14ac:dyDescent="0.35">
      <c r="A126">
        <v>8310</v>
      </c>
      <c r="B126" t="s">
        <v>105</v>
      </c>
      <c r="C126" s="9"/>
      <c r="D126" s="3">
        <v>14024.51</v>
      </c>
      <c r="E126" s="3"/>
    </row>
    <row r="127" spans="1:6" x14ac:dyDescent="0.35">
      <c r="A127">
        <v>8350</v>
      </c>
      <c r="B127" t="s">
        <v>118</v>
      </c>
      <c r="C127" s="9"/>
      <c r="D127" s="3">
        <v>1122495.07</v>
      </c>
      <c r="E127" s="3"/>
    </row>
    <row r="128" spans="1:6" x14ac:dyDescent="0.35">
      <c r="B128" t="s">
        <v>123</v>
      </c>
      <c r="C128" s="9">
        <v>1659000</v>
      </c>
      <c r="D128" s="3"/>
      <c r="E128" s="3"/>
    </row>
    <row r="129" spans="1:5" x14ac:dyDescent="0.35">
      <c r="B129" t="s">
        <v>124</v>
      </c>
      <c r="C129" s="9">
        <v>-200000</v>
      </c>
      <c r="D129" s="3"/>
      <c r="E129" s="3"/>
    </row>
    <row r="130" spans="1:5" x14ac:dyDescent="0.35">
      <c r="A130">
        <v>8420</v>
      </c>
      <c r="B130" t="s">
        <v>106</v>
      </c>
      <c r="C130" s="9"/>
      <c r="D130" s="2">
        <v>1</v>
      </c>
      <c r="E130" s="2"/>
    </row>
    <row r="131" spans="1:5" x14ac:dyDescent="0.35">
      <c r="A131">
        <v>8421</v>
      </c>
      <c r="B131" t="s">
        <v>107</v>
      </c>
      <c r="C131" s="9"/>
      <c r="D131" s="2">
        <v>0</v>
      </c>
      <c r="E131" s="2"/>
    </row>
    <row r="132" spans="1:5" x14ac:dyDescent="0.35">
      <c r="A132">
        <v>8422</v>
      </c>
      <c r="B132" t="s">
        <v>108</v>
      </c>
      <c r="C132" s="9"/>
      <c r="D132" s="2">
        <v>-627.05999999999995</v>
      </c>
      <c r="E132" s="2"/>
    </row>
    <row r="133" spans="1:5" x14ac:dyDescent="0.35">
      <c r="A133">
        <v>8423</v>
      </c>
      <c r="B133" t="s">
        <v>109</v>
      </c>
      <c r="C133" s="9"/>
      <c r="D133" s="2">
        <v>0</v>
      </c>
      <c r="E133" s="3"/>
    </row>
    <row r="134" spans="1:5" s="4" customFormat="1" x14ac:dyDescent="0.35">
      <c r="A134" s="4" t="s">
        <v>110</v>
      </c>
      <c r="C134" s="8">
        <f>SUM(C126:C133)</f>
        <v>1459000</v>
      </c>
      <c r="D134" s="6">
        <f>SUM(D126:D133)</f>
        <v>1135893.52</v>
      </c>
      <c r="E134" s="6"/>
    </row>
    <row r="135" spans="1:5" s="4" customFormat="1" x14ac:dyDescent="0.35">
      <c r="C135" s="8"/>
    </row>
    <row r="136" spans="1:5" s="4" customFormat="1" x14ac:dyDescent="0.35">
      <c r="A136" s="4" t="s">
        <v>111</v>
      </c>
      <c r="C136" s="8">
        <f>C38+C84+C114+C119+C123+C134</f>
        <v>-14209136.149999999</v>
      </c>
      <c r="D136" s="8">
        <f>D38+D84+D114+D119+D123+D134</f>
        <v>-13400430.679999998</v>
      </c>
      <c r="E136" s="6"/>
    </row>
    <row r="137" spans="1:5" s="4" customFormat="1" x14ac:dyDescent="0.35">
      <c r="C137" s="8"/>
    </row>
    <row r="138" spans="1:5" s="4" customFormat="1" x14ac:dyDescent="0.35">
      <c r="A138" s="4" t="s">
        <v>112</v>
      </c>
      <c r="C138" s="8"/>
    </row>
    <row r="139" spans="1:5" x14ac:dyDescent="0.35">
      <c r="A139">
        <v>8999</v>
      </c>
      <c r="B139" t="s">
        <v>113</v>
      </c>
      <c r="D139">
        <v>0</v>
      </c>
      <c r="E139" s="1"/>
    </row>
    <row r="140" spans="1:5" s="4" customFormat="1" x14ac:dyDescent="0.35">
      <c r="A140" s="4" t="s">
        <v>114</v>
      </c>
      <c r="C140" s="8"/>
      <c r="D140" s="4">
        <v>0</v>
      </c>
      <c r="E140" s="6"/>
    </row>
    <row r="141" spans="1:5" s="4" customFormat="1" x14ac:dyDescent="0.35">
      <c r="C141" s="8"/>
    </row>
    <row r="142" spans="1:5" s="4" customFormat="1" x14ac:dyDescent="0.35">
      <c r="A142" s="4" t="s">
        <v>115</v>
      </c>
      <c r="C142" s="8">
        <f>C27+C136</f>
        <v>2055.8500000014901</v>
      </c>
      <c r="D142" s="8">
        <f>D27+D136</f>
        <v>-1570833.5999999978</v>
      </c>
      <c r="E142" s="6"/>
    </row>
    <row r="275" spans="61:61" x14ac:dyDescent="0.35">
      <c r="BI275" t="s">
        <v>116</v>
      </c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D74732CFD122F4AB25572476E091FBA" ma:contentTypeVersion="24" ma:contentTypeDescription="Skapa ett nytt dokument." ma:contentTypeScope="" ma:versionID="9d88a3c0a6bb9ddf4a1e687a5d4d9610">
  <xsd:schema xmlns:xsd="http://www.w3.org/2001/XMLSchema" xmlns:xs="http://www.w3.org/2001/XMLSchema" xmlns:p="http://schemas.microsoft.com/office/2006/metadata/properties" xmlns:ns2="67d30642-fa2f-414a-9a18-777ac9862fba" xmlns:ns3="14caeeda-9214-4bf6-b317-d2ca0b25aa12" targetNamespace="http://schemas.microsoft.com/office/2006/metadata/properties" ma:root="true" ma:fieldsID="dd4f5942aa4317d9f23e19cea9aa811a" ns2:_="" ns3:_="">
    <xsd:import namespace="67d30642-fa2f-414a-9a18-777ac9862fba"/>
    <xsd:import namespace="14caeeda-9214-4bf6-b317-d2ca0b25aa12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KeywordTaxHTField" minOccurs="0"/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d30642-fa2f-414a-9a18-777ac9862fba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description="" ma:hidden="true" ma:list="{69a69c2a-ff83-41e8-b125-9c17b8a374aa}" ma:internalName="TaxCatchAll" ma:showField="CatchAllData" ma:web="67d30642-fa2f-414a-9a18-777ac9862f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0" nillable="true" ma:taxonomy="true" ma:internalName="TaxKeywordTaxHTField" ma:taxonomyFieldName="TaxKeyword" ma:displayName="Nyckelord" ma:fieldId="{23f27201-bee3-471e-b2e7-b64fd8b7ca38}" ma:taxonomyMulti="true" ma:sspId="8d17a9f6-6ce4-45f3-8116-1d0562b76ae5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haredWithUsers" ma:index="11" nillable="true" ma:displayName="Dela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Senast delad per användare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4" nillable="true" ma:displayName="Senast delad per tid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aeeda-9214-4bf6-b317-d2ca0b25aa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7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8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9" nillable="true" ma:displayName="MediaServiceLocation" ma:internalName="MediaServiceLocation" ma:readOnly="true">
      <xsd:simpleType>
        <xsd:restriction base="dms:Text"/>
      </xsd:simpleType>
    </xsd:element>
    <xsd:element name="MediaServiceOCR" ma:index="2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7" nillable="true" ma:taxonomy="true" ma:internalName="lcf76f155ced4ddcb4097134ff3c332f" ma:taxonomyFieldName="MediaServiceImageTags" ma:displayName="Bildmarkeringar" ma:readOnly="false" ma:fieldId="{5cf76f15-5ced-4ddc-b409-7134ff3c332f}" ma:taxonomyMulti="true" ma:sspId="8d17a9f6-6ce4-45f3-8116-1d0562b76a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4caeeda-9214-4bf6-b317-d2ca0b25aa12">
      <Terms xmlns="http://schemas.microsoft.com/office/infopath/2007/PartnerControls"/>
    </lcf76f155ced4ddcb4097134ff3c332f>
    <TaxCatchAll xmlns="67d30642-fa2f-414a-9a18-777ac9862fba" xsi:nil="true"/>
    <TaxKeywordTaxHTField xmlns="67d30642-fa2f-414a-9a18-777ac9862fba">
      <Terms xmlns="http://schemas.microsoft.com/office/infopath/2007/PartnerControls"/>
    </TaxKeywordTaxHTField>
  </documentManagement>
</p:properties>
</file>

<file path=customXml/itemProps1.xml><?xml version="1.0" encoding="utf-8"?>
<ds:datastoreItem xmlns:ds="http://schemas.openxmlformats.org/officeDocument/2006/customXml" ds:itemID="{A4D69EB5-72D1-4FC7-BAFE-9765777909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d30642-fa2f-414a-9a18-777ac9862fba"/>
    <ds:schemaRef ds:uri="14caeeda-9214-4bf6-b317-d2ca0b25aa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33B920-34FD-4FB6-B96A-1FF9179434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25DAC9-5876-4FE8-BC3D-7112F670154D}">
  <ds:schemaRefs>
    <ds:schemaRef ds:uri="http://schemas.microsoft.com/office/2006/metadata/properties"/>
    <ds:schemaRef ds:uri="http://schemas.microsoft.com/office/infopath/2007/PartnerControls"/>
    <ds:schemaRef ds:uri="14caeeda-9214-4bf6-b317-d2ca0b25aa12"/>
    <ds:schemaRef ds:uri="67d30642-fa2f-414a-9a18-777ac9862fb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Resultatrapport_20240101-202412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Reutercrona</dc:creator>
  <cp:lastModifiedBy>Nicklas Mårtensson</cp:lastModifiedBy>
  <dcterms:created xsi:type="dcterms:W3CDTF">2025-01-14T09:53:35Z</dcterms:created>
  <dcterms:modified xsi:type="dcterms:W3CDTF">2025-05-12T08:19:10Z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0x010100AD74732CFD122F4AB25572476E091FBA</vt:lpwstr>
  </property>
</Properties>
</file>